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<sst xmlns="http://schemas.openxmlformats.org/spreadsheetml/2006/main" count="56" uniqueCount="52">
  <si>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</si>
  <si>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</si>
  <si>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</si>
  <si>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</si>
  <si>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</si>
  <si>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</si>
  <si>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</si>
  <si>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</si>
  <si>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</si>
  <si>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</si>
  <si>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</si>
  <si>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</si>
  <si>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</si>
  <si>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</si>
  <si>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</si>
  <si>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</si>
  <si>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</si>
  <si>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</si>
  <si>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</si>
  <si>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</si>
  <si>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</si>
  <si>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Экономист</t>
  </si>
  <si>
    <t>С.Л. Газизова</t>
  </si>
  <si>
    <t>Перерасчет по отоплению в 2014 г.</t>
  </si>
  <si>
    <t>Площадь дома - 5023,4 м2</t>
  </si>
  <si>
    <t xml:space="preserve">Оплачено населением с учетом задолженности на начало года </t>
  </si>
  <si>
    <t>Остаток средств по капитальному и текущему ремонту на 01.01.2016г. с учетом задолженности</t>
  </si>
  <si>
    <t xml:space="preserve">Финансовый отчет за 2015 год МКД по адресу : </t>
  </si>
  <si>
    <t>______________________С.Ю. Комолкин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</si>
  <si>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</si>
  <si>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</si>
  <si>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</si>
  <si>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</si>
  <si>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</si>
  <si>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</si>
  <si>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</si>
  <si>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</si>
  <si>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</si>
  <si>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</si>
  <si>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</si>
  <si>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Энергоэффективные мероприятия</t>
  </si>
  <si>
    <t>Строительно-техническая экспертиза с целью установления причины образования повреждений пилонов дома</t>
  </si>
  <si>
    <t>Аварийная замена прибора отопления кв. № 64</t>
  </si>
  <si>
    <t>Ремонт ограждений лестничных маршей подъезды, 1,5,6,7</t>
  </si>
  <si>
    <t>Установка информационного стенда</t>
  </si>
  <si>
    <t>Аварийная замена прибора отопления кв. № 63, 38</t>
  </si>
  <si>
    <t>Ремонт козырька лоджии кв. №54</t>
  </si>
  <si>
    <t>Ремонт подъезда №6</t>
  </si>
  <si>
    <t>Финансовый результат на 01.01.2016 г.</t>
  </si>
  <si>
    <t>ул. Як-Бодьинский тракт, дом 3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</si>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</sst>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sz val="11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0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4" fontId="4" fillId="0" borderId="0" xfId="0" applyNumberFormat="1" applyFont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4" fillId="0" borderId="15" xfId="18" applyNumberFormat="1" applyFont="1" applyBorder="1" applyAlignment="1">
      <alignment horizontal="center" vertical="center" wrapText="1"/>
      <protection/>
    </xf>
    <xf numFmtId="4" fontId="4" fillId="0" borderId="16" xfId="18" applyNumberFormat="1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11" fillId="0" borderId="25" xfId="17" applyNumberFormat="1" applyFont="1" applyBorder="1" applyAlignment="1">
      <alignment horizontal="center" vertical="center" wrapText="1"/>
      <protection/>
    </xf>
    <xf numFmtId="4" fontId="11" fillId="0" borderId="26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="75" zoomScaleSheetLayoutView="75" workbookViewId="0" topLeftCell="A46">
      <selection activeCell="G68" sqref="G68"/>
    </sheetView>
  </sheetViews>
  <sheetFormatPr defaultColWidth="9.00390625" defaultRowHeight="12.75"/>
  <cols>
    <col min="1" max="1" width="59.00390625" style="1" customWidth="1"/>
    <col min="2" max="2" width="22.75390625" style="1" customWidth="1"/>
    <col min="3" max="4" width="22.75390625" style="2" customWidth="1"/>
    <col min="5" max="7" width="22.75390625" style="1" customWidth="1"/>
    <col min="8" max="16384" width="9.125" style="1" customWidth="1"/>
  </cols>
  <sheetData>
    <row r="1" spans="1:7" s="8" customFormat="1" ht="18.75" thickBot="1">
      <c r="A1" s="82" t="s">
        <v>3</v>
      </c>
      <c r="B1" s="82"/>
      <c r="C1" s="82"/>
      <c r="D1" s="82"/>
      <c r="E1" s="82"/>
      <c r="F1" s="82"/>
      <c r="G1" s="82"/>
    </row>
    <row r="2" spans="1:7" s="8" customFormat="1" ht="18">
      <c r="A2" s="7"/>
      <c r="B2" s="7"/>
      <c r="C2" s="14"/>
      <c r="D2" s="83" t="s">
        <v>12</v>
      </c>
      <c r="E2" s="83"/>
      <c r="F2" s="83"/>
      <c r="G2" s="83"/>
    </row>
    <row r="3" spans="1:7" s="8" customFormat="1" ht="25.5" customHeight="1">
      <c r="A3" s="7"/>
      <c r="B3" s="7"/>
      <c r="C3" s="14"/>
      <c r="D3" s="84" t="s">
        <v>13</v>
      </c>
      <c r="E3" s="84"/>
      <c r="F3" s="84"/>
      <c r="G3" s="84"/>
    </row>
    <row r="4" spans="1:7" s="8" customFormat="1" ht="22.5" customHeight="1">
      <c r="A4" s="7"/>
      <c r="B4" s="7"/>
      <c r="C4" s="84" t="s">
        <v>28</v>
      </c>
      <c r="D4" s="84"/>
      <c r="E4" s="84"/>
      <c r="F4" s="84"/>
      <c r="G4" s="84"/>
    </row>
    <row r="5" spans="1:7" ht="18">
      <c r="A5" s="9"/>
      <c r="B5" s="9"/>
      <c r="C5" s="7"/>
      <c r="D5" s="7"/>
      <c r="E5" s="7"/>
      <c r="F5" s="7"/>
      <c r="G5" s="7"/>
    </row>
    <row r="6" spans="1:7" ht="18">
      <c r="A6" s="89" t="s">
        <v>27</v>
      </c>
      <c r="B6" s="89"/>
      <c r="C6" s="89"/>
      <c r="D6" s="11"/>
      <c r="E6" s="10"/>
      <c r="F6" s="10"/>
      <c r="G6" s="8"/>
    </row>
    <row r="7" spans="1:7" ht="23.25" customHeight="1">
      <c r="A7" s="90" t="s">
        <v>49</v>
      </c>
      <c r="B7" s="90"/>
      <c r="C7" s="90"/>
      <c r="D7" s="12"/>
      <c r="E7" s="12"/>
      <c r="F7" s="12"/>
      <c r="G7" s="7"/>
    </row>
    <row r="8" spans="1:7" ht="30" customHeight="1">
      <c r="A8" s="51" t="s">
        <v>24</v>
      </c>
      <c r="B8" s="12"/>
      <c r="C8" s="12"/>
      <c r="D8" s="12"/>
      <c r="E8" s="12"/>
      <c r="F8" s="12"/>
      <c r="G8" s="7"/>
    </row>
    <row r="9" spans="1:4" s="17" customFormat="1" ht="20.25" customHeight="1" thickBot="1">
      <c r="A9" s="51" t="s">
        <v>0</v>
      </c>
      <c r="B9" s="15"/>
      <c r="C9" s="16"/>
      <c r="D9" s="16"/>
    </row>
    <row r="10" spans="1:4" s="17" customFormat="1" ht="38.25" customHeight="1">
      <c r="A10" s="33" t="s">
        <v>29</v>
      </c>
      <c r="B10" s="43" t="s">
        <v>10</v>
      </c>
      <c r="C10" s="39">
        <v>23652.02</v>
      </c>
      <c r="D10" s="19"/>
    </row>
    <row r="11" spans="1:4" s="17" customFormat="1" ht="22.5" customHeight="1">
      <c r="A11" s="34" t="s">
        <v>1</v>
      </c>
      <c r="B11" s="18"/>
      <c r="C11" s="77">
        <v>28892.43</v>
      </c>
      <c r="D11" s="30"/>
    </row>
    <row r="12" spans="1:4" s="17" customFormat="1" ht="21" customHeight="1">
      <c r="A12" s="34" t="s">
        <v>14</v>
      </c>
      <c r="B12" s="18"/>
      <c r="C12" s="41">
        <f>C13+C14+C15+C16+C17+C18</f>
        <v>30000</v>
      </c>
      <c r="D12" s="19"/>
    </row>
    <row r="13" spans="1:4" s="17" customFormat="1" ht="17.25" customHeight="1" hidden="1">
      <c r="A13" s="35"/>
      <c r="B13" s="28"/>
      <c r="C13" s="29"/>
      <c r="D13" s="19"/>
    </row>
    <row r="14" spans="1:4" s="17" customFormat="1" ht="45.75" customHeight="1">
      <c r="A14" s="35" t="s">
        <v>41</v>
      </c>
      <c r="B14" s="28">
        <v>42325</v>
      </c>
      <c r="C14" s="40">
        <v>30000</v>
      </c>
      <c r="D14" s="19"/>
    </row>
    <row r="15" spans="1:4" s="17" customFormat="1" ht="15" hidden="1">
      <c r="A15" s="35"/>
      <c r="B15" s="28"/>
      <c r="C15" s="29"/>
      <c r="D15" s="19"/>
    </row>
    <row r="16" spans="1:4" s="17" customFormat="1" ht="15" hidden="1">
      <c r="A16" s="35"/>
      <c r="B16" s="28"/>
      <c r="C16" s="29"/>
      <c r="D16" s="19"/>
    </row>
    <row r="17" spans="1:4" s="17" customFormat="1" ht="18.75" customHeight="1" hidden="1">
      <c r="A17" s="35"/>
      <c r="B17" s="28"/>
      <c r="C17" s="29"/>
      <c r="D17" s="19"/>
    </row>
    <row r="18" spans="1:4" s="17" customFormat="1" ht="15" hidden="1">
      <c r="A18" s="35"/>
      <c r="B18" s="28"/>
      <c r="C18" s="29"/>
      <c r="D18" s="19"/>
    </row>
    <row r="19" spans="1:4" s="17" customFormat="1" ht="42.75" customHeight="1">
      <c r="A19" s="34" t="s">
        <v>30</v>
      </c>
      <c r="B19" s="18"/>
      <c r="C19" s="22">
        <f>C10+C11-C12</f>
        <v>22544.449999999997</v>
      </c>
      <c r="D19" s="19"/>
    </row>
    <row r="20" spans="1:4" s="17" customFormat="1" ht="42" customHeight="1">
      <c r="A20" s="34" t="s">
        <v>25</v>
      </c>
      <c r="B20" s="13"/>
      <c r="C20" s="29">
        <f>C11-C21</f>
        <v>28776.22</v>
      </c>
      <c r="D20" s="19"/>
    </row>
    <row r="21" spans="1:4" s="17" customFormat="1" ht="42" customHeight="1" thickBot="1">
      <c r="A21" s="36" t="s">
        <v>31</v>
      </c>
      <c r="B21" s="44"/>
      <c r="C21" s="76">
        <v>116.21</v>
      </c>
      <c r="D21" s="19"/>
    </row>
    <row r="22" spans="1:4" s="17" customFormat="1" ht="15">
      <c r="A22" s="32"/>
      <c r="B22" s="20"/>
      <c r="C22" s="50"/>
      <c r="D22" s="19"/>
    </row>
    <row r="23" spans="1:4" s="17" customFormat="1" ht="18.75" customHeight="1" thickBot="1">
      <c r="A23" s="51" t="s">
        <v>2</v>
      </c>
      <c r="B23" s="15"/>
      <c r="C23" s="52"/>
      <c r="D23" s="16"/>
    </row>
    <row r="24" spans="1:4" s="17" customFormat="1" ht="33" customHeight="1">
      <c r="A24" s="33" t="s">
        <v>32</v>
      </c>
      <c r="B24" s="43" t="s">
        <v>10</v>
      </c>
      <c r="C24" s="39">
        <v>-7069.62</v>
      </c>
      <c r="D24" s="19"/>
    </row>
    <row r="25" spans="1:4" s="17" customFormat="1" ht="19.5" customHeight="1">
      <c r="A25" s="34" t="s">
        <v>1</v>
      </c>
      <c r="B25" s="18"/>
      <c r="C25" s="78">
        <v>323637.6</v>
      </c>
      <c r="D25" s="19"/>
    </row>
    <row r="26" spans="1:4" s="17" customFormat="1" ht="19.5" customHeight="1">
      <c r="A26" s="34" t="s">
        <v>14</v>
      </c>
      <c r="B26" s="18"/>
      <c r="C26" s="31">
        <f>C27+C28+C29+C30+C31+C32</f>
        <v>134621.37</v>
      </c>
      <c r="D26" s="30"/>
    </row>
    <row r="27" spans="1:4" s="17" customFormat="1" ht="19.5" customHeight="1">
      <c r="A27" s="35" t="s">
        <v>42</v>
      </c>
      <c r="B27" s="28">
        <v>42115</v>
      </c>
      <c r="C27" s="40">
        <v>3552</v>
      </c>
      <c r="D27" s="30"/>
    </row>
    <row r="28" spans="1:4" s="17" customFormat="1" ht="31.5" customHeight="1">
      <c r="A28" s="35" t="s">
        <v>43</v>
      </c>
      <c r="B28" s="28">
        <v>42136</v>
      </c>
      <c r="C28" s="40">
        <v>1970.69</v>
      </c>
      <c r="D28" s="30"/>
    </row>
    <row r="29" spans="1:4" s="17" customFormat="1" ht="19.5" customHeight="1">
      <c r="A29" s="35" t="s">
        <v>44</v>
      </c>
      <c r="B29" s="28">
        <v>42223</v>
      </c>
      <c r="C29" s="40">
        <v>10468.68</v>
      </c>
      <c r="D29" s="30"/>
    </row>
    <row r="30" spans="1:4" s="17" customFormat="1" ht="19.5" customHeight="1">
      <c r="A30" s="35" t="s">
        <v>45</v>
      </c>
      <c r="B30" s="28">
        <v>42275</v>
      </c>
      <c r="C30" s="40">
        <v>18890</v>
      </c>
      <c r="D30" s="30"/>
    </row>
    <row r="31" spans="1:4" s="17" customFormat="1" ht="19.5" customHeight="1">
      <c r="A31" s="35" t="s">
        <v>46</v>
      </c>
      <c r="B31" s="28">
        <v>42244</v>
      </c>
      <c r="C31" s="40">
        <v>9840</v>
      </c>
      <c r="D31" s="30"/>
    </row>
    <row r="32" spans="1:4" s="17" customFormat="1" ht="19.5" customHeight="1">
      <c r="A32" s="35" t="s">
        <v>47</v>
      </c>
      <c r="B32" s="28">
        <v>42335</v>
      </c>
      <c r="C32" s="40">
        <v>89900</v>
      </c>
      <c r="D32" s="30"/>
    </row>
    <row r="33" spans="1:4" s="17" customFormat="1" ht="15" hidden="1">
      <c r="A33" s="35"/>
      <c r="B33" s="28"/>
      <c r="C33" s="40"/>
      <c r="D33" s="30"/>
    </row>
    <row r="34" spans="1:4" s="17" customFormat="1" ht="15" hidden="1">
      <c r="A34" s="35"/>
      <c r="B34" s="28"/>
      <c r="C34" s="40"/>
      <c r="D34" s="30"/>
    </row>
    <row r="35" spans="1:4" s="17" customFormat="1" ht="15" hidden="1">
      <c r="A35" s="35"/>
      <c r="B35" s="28"/>
      <c r="C35" s="40"/>
      <c r="D35" s="30"/>
    </row>
    <row r="36" spans="1:4" s="17" customFormat="1" ht="15" hidden="1">
      <c r="A36" s="35"/>
      <c r="B36" s="28"/>
      <c r="C36" s="40"/>
      <c r="D36" s="30"/>
    </row>
    <row r="37" spans="1:4" s="17" customFormat="1" ht="15" hidden="1">
      <c r="A37" s="35"/>
      <c r="B37" s="28"/>
      <c r="C37" s="40"/>
      <c r="D37" s="19"/>
    </row>
    <row r="38" spans="1:4" s="17" customFormat="1" ht="15" hidden="1">
      <c r="A38" s="35"/>
      <c r="B38" s="28"/>
      <c r="C38" s="40"/>
      <c r="D38" s="19"/>
    </row>
    <row r="39" spans="1:4" s="17" customFormat="1" ht="15" hidden="1">
      <c r="A39" s="35"/>
      <c r="B39" s="28"/>
      <c r="C39" s="40"/>
      <c r="D39" s="19"/>
    </row>
    <row r="40" spans="1:4" s="17" customFormat="1" ht="37.5" customHeight="1">
      <c r="A40" s="34" t="s">
        <v>33</v>
      </c>
      <c r="B40" s="21"/>
      <c r="C40" s="22">
        <f>C24+C25-C26</f>
        <v>181946.61</v>
      </c>
      <c r="D40" s="19"/>
    </row>
    <row r="41" spans="1:4" s="17" customFormat="1" ht="36" customHeight="1">
      <c r="A41" s="34" t="s">
        <v>25</v>
      </c>
      <c r="B41" s="23"/>
      <c r="C41" s="53">
        <f>C25-C42+3621.5</f>
        <v>293056.20999999996</v>
      </c>
      <c r="D41" s="19"/>
    </row>
    <row r="42" spans="1:4" s="17" customFormat="1" ht="34.5" customHeight="1" thickBot="1">
      <c r="A42" s="36" t="s">
        <v>34</v>
      </c>
      <c r="B42" s="24"/>
      <c r="C42" s="76">
        <v>34202.89</v>
      </c>
      <c r="D42" s="19"/>
    </row>
    <row r="43" spans="1:4" s="17" customFormat="1" ht="15.75" thickBot="1">
      <c r="A43" s="37"/>
      <c r="B43" s="25"/>
      <c r="C43" s="16"/>
      <c r="D43" s="16"/>
    </row>
    <row r="44" spans="1:4" s="17" customFormat="1" ht="29.25" customHeight="1">
      <c r="A44" s="91" t="s">
        <v>26</v>
      </c>
      <c r="B44" s="93"/>
      <c r="C44" s="95">
        <f>C19-C21+C40-C42</f>
        <v>170171.95999999996</v>
      </c>
      <c r="D44" s="19"/>
    </row>
    <row r="45" spans="1:4" s="17" customFormat="1" ht="15.75" customHeight="1" thickBot="1">
      <c r="A45" s="92"/>
      <c r="B45" s="94"/>
      <c r="C45" s="96"/>
      <c r="D45" s="26"/>
    </row>
    <row r="46" spans="1:4" s="17" customFormat="1" ht="18.75" customHeight="1">
      <c r="A46" s="38"/>
      <c r="B46" s="27"/>
      <c r="C46" s="19"/>
      <c r="D46" s="19"/>
    </row>
    <row r="47" spans="1:4" s="17" customFormat="1" ht="2.25" customHeight="1">
      <c r="A47" s="38"/>
      <c r="B47" s="27"/>
      <c r="C47" s="19"/>
      <c r="D47" s="19"/>
    </row>
    <row r="48" spans="1:7" s="17" customFormat="1" ht="26.25" customHeight="1" hidden="1">
      <c r="A48" s="38"/>
      <c r="B48" s="20"/>
      <c r="C48" s="42"/>
      <c r="D48" s="19"/>
      <c r="E48" s="20"/>
      <c r="F48" s="20"/>
      <c r="G48" s="20"/>
    </row>
    <row r="49" spans="1:7" s="17" customFormat="1" ht="66" customHeight="1">
      <c r="A49" s="70" t="s">
        <v>50</v>
      </c>
      <c r="B49" s="54">
        <f>146803.21-123913</f>
        <v>22890.209999999992</v>
      </c>
      <c r="C49" s="55"/>
      <c r="D49" s="56"/>
      <c r="E49" s="57"/>
      <c r="F49" s="57"/>
      <c r="G49" s="57"/>
    </row>
    <row r="50" spans="1:7" s="46" customFormat="1" ht="15">
      <c r="A50" s="97"/>
      <c r="B50" s="97"/>
      <c r="C50" s="58"/>
      <c r="D50" s="4"/>
      <c r="E50" s="5"/>
      <c r="F50" s="5"/>
      <c r="G50" s="5"/>
    </row>
    <row r="51" spans="1:7" s="47" customFormat="1" ht="15" customHeight="1">
      <c r="A51" s="81" t="s">
        <v>4</v>
      </c>
      <c r="B51" s="81" t="s">
        <v>35</v>
      </c>
      <c r="C51" s="98" t="s">
        <v>36</v>
      </c>
      <c r="D51" s="81" t="s">
        <v>37</v>
      </c>
      <c r="E51" s="81" t="s">
        <v>38</v>
      </c>
      <c r="F51" s="81" t="s">
        <v>39</v>
      </c>
      <c r="G51" s="81" t="s">
        <v>15</v>
      </c>
    </row>
    <row r="52" spans="1:7" s="47" customFormat="1" ht="90" customHeight="1">
      <c r="A52" s="81"/>
      <c r="B52" s="81"/>
      <c r="C52" s="81"/>
      <c r="D52" s="81"/>
      <c r="E52" s="85"/>
      <c r="F52" s="81"/>
      <c r="G52" s="85"/>
    </row>
    <row r="53" spans="1:7" s="47" customFormat="1" ht="15">
      <c r="A53" s="59" t="s">
        <v>17</v>
      </c>
      <c r="B53" s="59">
        <v>1</v>
      </c>
      <c r="C53" s="59">
        <v>2</v>
      </c>
      <c r="D53" s="60">
        <v>3</v>
      </c>
      <c r="E53" s="61">
        <v>4</v>
      </c>
      <c r="F53" s="61">
        <v>5</v>
      </c>
      <c r="G53" s="61">
        <v>6</v>
      </c>
    </row>
    <row r="54" spans="1:7" s="47" customFormat="1" ht="18.75" customHeight="1">
      <c r="A54" s="62" t="s">
        <v>5</v>
      </c>
      <c r="B54" s="63">
        <f>-331.05</f>
        <v>-331.05</v>
      </c>
      <c r="C54" s="63"/>
      <c r="D54" s="63">
        <f aca="true" t="shared" si="0" ref="D54:D59">F54-B54+C54</f>
        <v>331.05</v>
      </c>
      <c r="E54" s="63"/>
      <c r="F54" s="63">
        <v>0</v>
      </c>
      <c r="G54" s="63">
        <f>C54-E54</f>
        <v>0</v>
      </c>
    </row>
    <row r="55" spans="1:7" s="47" customFormat="1" ht="18.75" customHeight="1">
      <c r="A55" s="62" t="s">
        <v>6</v>
      </c>
      <c r="B55" s="63">
        <v>0</v>
      </c>
      <c r="C55" s="63"/>
      <c r="D55" s="63">
        <f t="shared" si="0"/>
        <v>0</v>
      </c>
      <c r="E55" s="63"/>
      <c r="F55" s="63">
        <v>0</v>
      </c>
      <c r="G55" s="63">
        <f aca="true" t="shared" si="1" ref="G55:G61">C55-E55</f>
        <v>0</v>
      </c>
    </row>
    <row r="56" spans="1:7" s="47" customFormat="1" ht="18.75" customHeight="1">
      <c r="A56" s="62" t="s">
        <v>7</v>
      </c>
      <c r="B56" s="63">
        <v>-10016.31</v>
      </c>
      <c r="C56" s="63">
        <f>95618.2-2582.53</f>
        <v>93035.67</v>
      </c>
      <c r="D56" s="63">
        <f t="shared" si="0"/>
        <v>96004.03</v>
      </c>
      <c r="E56" s="63">
        <f>C56</f>
        <v>93035.67</v>
      </c>
      <c r="F56" s="63">
        <f>-8547.04+1499.09</f>
        <v>-7047.950000000001</v>
      </c>
      <c r="G56" s="63">
        <f t="shared" si="1"/>
        <v>0</v>
      </c>
    </row>
    <row r="57" spans="1:7" s="47" customFormat="1" ht="18.75" customHeight="1">
      <c r="A57" s="62" t="s">
        <v>8</v>
      </c>
      <c r="B57" s="63">
        <v>-10661.51</v>
      </c>
      <c r="C57" s="63">
        <v>110936.35</v>
      </c>
      <c r="D57" s="63">
        <f t="shared" si="0"/>
        <v>111019.96</v>
      </c>
      <c r="E57" s="63">
        <f>C57</f>
        <v>110936.35</v>
      </c>
      <c r="F57" s="63">
        <v>-10577.9</v>
      </c>
      <c r="G57" s="63">
        <f t="shared" si="1"/>
        <v>0</v>
      </c>
    </row>
    <row r="58" spans="1:7" s="80" customFormat="1" ht="18.75" customHeight="1">
      <c r="A58" s="62" t="s">
        <v>40</v>
      </c>
      <c r="B58" s="63">
        <v>0</v>
      </c>
      <c r="C58" s="63">
        <v>6880.22</v>
      </c>
      <c r="D58" s="63">
        <f t="shared" si="0"/>
        <v>5386.1900000000005</v>
      </c>
      <c r="E58" s="63">
        <v>0</v>
      </c>
      <c r="F58" s="63">
        <f>-792.49-701.54</f>
        <v>-1494.03</v>
      </c>
      <c r="G58" s="63">
        <f t="shared" si="1"/>
        <v>6880.22</v>
      </c>
    </row>
    <row r="59" spans="1:7" s="47" customFormat="1" ht="18.75" customHeight="1">
      <c r="A59" s="62" t="s">
        <v>18</v>
      </c>
      <c r="B59" s="63">
        <v>-86518.82</v>
      </c>
      <c r="C59" s="63">
        <f>2353.8+742601.16+45897.72+18947.57</f>
        <v>809800.25</v>
      </c>
      <c r="D59" s="63">
        <f t="shared" si="0"/>
        <v>812744.5700000001</v>
      </c>
      <c r="E59" s="63">
        <f>C59</f>
        <v>809800.25</v>
      </c>
      <c r="F59" s="63">
        <f>-248.72-78463.13-4862.65</f>
        <v>-83574.5</v>
      </c>
      <c r="G59" s="63">
        <f t="shared" si="1"/>
        <v>0</v>
      </c>
    </row>
    <row r="60" spans="1:7" s="47" customFormat="1" ht="19.5" customHeight="1">
      <c r="A60" s="62" t="s">
        <v>19</v>
      </c>
      <c r="B60" s="63">
        <v>0</v>
      </c>
      <c r="C60" s="64">
        <v>113930.71</v>
      </c>
      <c r="D60" s="63">
        <f>C60</f>
        <v>113930.71</v>
      </c>
      <c r="E60" s="64">
        <f>C60</f>
        <v>113930.71</v>
      </c>
      <c r="F60" s="63">
        <v>0</v>
      </c>
      <c r="G60" s="63">
        <f t="shared" si="1"/>
        <v>0</v>
      </c>
    </row>
    <row r="61" spans="1:7" s="47" customFormat="1" ht="18.75" customHeight="1">
      <c r="A61" s="62" t="s">
        <v>11</v>
      </c>
      <c r="B61" s="63">
        <v>76.16</v>
      </c>
      <c r="C61" s="65">
        <v>0</v>
      </c>
      <c r="D61" s="63">
        <f>F61-B61+C61</f>
        <v>-76.16</v>
      </c>
      <c r="E61" s="63">
        <f>C61</f>
        <v>0</v>
      </c>
      <c r="F61" s="63">
        <v>0</v>
      </c>
      <c r="G61" s="63">
        <f t="shared" si="1"/>
        <v>0</v>
      </c>
    </row>
    <row r="62" spans="1:7" s="46" customFormat="1" ht="18.75" customHeight="1">
      <c r="A62" s="66" t="s">
        <v>20</v>
      </c>
      <c r="B62" s="63">
        <v>-12918.62</v>
      </c>
      <c r="C62" s="64">
        <v>117686.4</v>
      </c>
      <c r="D62" s="63">
        <f>F62-B62+C62</f>
        <v>118187.34999999999</v>
      </c>
      <c r="E62" s="63">
        <f>D62</f>
        <v>118187.34999999999</v>
      </c>
      <c r="F62" s="63">
        <v>-12417.67</v>
      </c>
      <c r="G62" s="63">
        <v>0</v>
      </c>
    </row>
    <row r="63" spans="1:7" s="47" customFormat="1" ht="18.75" customHeight="1">
      <c r="A63" s="67" t="s">
        <v>9</v>
      </c>
      <c r="B63" s="68">
        <f aca="true" t="shared" si="2" ref="B63:G63">SUM(B54:B62)</f>
        <v>-120370.15</v>
      </c>
      <c r="C63" s="68">
        <f>C56+C57+C58+C59+C61+C62</f>
        <v>1138338.89</v>
      </c>
      <c r="D63" s="68">
        <f>F63-B63+C63</f>
        <v>1143596.99</v>
      </c>
      <c r="E63" s="68">
        <f>E56+E57+E58+E59+E61+E62</f>
        <v>1131959.62</v>
      </c>
      <c r="F63" s="68">
        <f t="shared" si="2"/>
        <v>-115112.05</v>
      </c>
      <c r="G63" s="68">
        <f t="shared" si="2"/>
        <v>6880.22</v>
      </c>
    </row>
    <row r="64" spans="1:7" s="47" customFormat="1" ht="16.5" customHeight="1">
      <c r="A64" s="79"/>
      <c r="B64" s="69"/>
      <c r="C64" s="63"/>
      <c r="D64" s="63"/>
      <c r="E64" s="63"/>
      <c r="F64" s="63"/>
      <c r="G64" s="63"/>
    </row>
    <row r="65" spans="1:7" s="17" customFormat="1" ht="57.75" customHeight="1">
      <c r="A65" s="70" t="s">
        <v>51</v>
      </c>
      <c r="B65" s="71"/>
      <c r="C65" s="48"/>
      <c r="D65" s="48"/>
      <c r="E65" s="48"/>
      <c r="F65" s="48"/>
      <c r="G65" s="72">
        <f>F58+F59+F62</f>
        <v>-97486.2</v>
      </c>
    </row>
    <row r="66" spans="1:7" s="17" customFormat="1" ht="21.75" customHeight="1" hidden="1">
      <c r="A66" s="70" t="s">
        <v>23</v>
      </c>
      <c r="B66" s="71"/>
      <c r="C66" s="48"/>
      <c r="D66" s="48"/>
      <c r="E66" s="48"/>
      <c r="F66" s="48"/>
      <c r="G66" s="72"/>
    </row>
    <row r="67" spans="1:7" s="45" customFormat="1" ht="71.25" customHeight="1">
      <c r="A67" s="70" t="s">
        <v>16</v>
      </c>
      <c r="B67" s="71"/>
      <c r="C67" s="73"/>
      <c r="D67" s="73"/>
      <c r="E67" s="73"/>
      <c r="F67" s="73"/>
      <c r="G67" s="72">
        <f>B49+F54+F55+F56+F57</f>
        <v>5264.3599999999915</v>
      </c>
    </row>
    <row r="68" spans="1:7" s="17" customFormat="1" ht="26.25" customHeight="1">
      <c r="A68" s="86" t="s">
        <v>48</v>
      </c>
      <c r="B68" s="87"/>
      <c r="C68" s="74"/>
      <c r="D68" s="74"/>
      <c r="E68" s="74"/>
      <c r="F68" s="74"/>
      <c r="G68" s="75">
        <f>C44+G63+G65+G67</f>
        <v>84830.33999999995</v>
      </c>
    </row>
    <row r="69" spans="1:7" s="49" customFormat="1" ht="33" customHeight="1">
      <c r="A69" s="1"/>
      <c r="B69" s="1"/>
      <c r="C69" s="1"/>
      <c r="D69" s="2"/>
      <c r="E69" s="1"/>
      <c r="F69" s="1"/>
      <c r="G69" s="1"/>
    </row>
    <row r="70" spans="1:7" ht="18">
      <c r="A70" s="8" t="s">
        <v>21</v>
      </c>
      <c r="B70" s="8"/>
      <c r="C70" s="8"/>
      <c r="D70" s="8"/>
      <c r="E70" s="8"/>
      <c r="F70" s="88" t="s">
        <v>22</v>
      </c>
      <c r="G70" s="88"/>
    </row>
    <row r="71" spans="1:7" ht="15">
      <c r="A71" s="6"/>
      <c r="B71" s="6"/>
      <c r="C71" s="4"/>
      <c r="D71" s="4"/>
      <c r="E71" s="5"/>
      <c r="F71" s="5"/>
      <c r="G71" s="5"/>
    </row>
    <row r="72" spans="1:7" ht="15">
      <c r="A72" s="6"/>
      <c r="B72" s="6"/>
      <c r="C72" s="4"/>
      <c r="D72" s="4"/>
      <c r="E72" s="5"/>
      <c r="F72" s="5"/>
      <c r="G72" s="5"/>
    </row>
    <row r="76" spans="1:2" ht="15">
      <c r="A76" s="3"/>
      <c r="B76" s="3"/>
    </row>
  </sheetData>
  <mergeCells count="19">
    <mergeCell ref="A68:B68"/>
    <mergeCell ref="F70:G70"/>
    <mergeCell ref="A6:C6"/>
    <mergeCell ref="A7:C7"/>
    <mergeCell ref="A44:A45"/>
    <mergeCell ref="B44:B45"/>
    <mergeCell ref="C44:C45"/>
    <mergeCell ref="A50:B50"/>
    <mergeCell ref="C51:C52"/>
    <mergeCell ref="A51:A52"/>
    <mergeCell ref="B51:B52"/>
    <mergeCell ref="A1:G1"/>
    <mergeCell ref="D2:G2"/>
    <mergeCell ref="D3:G3"/>
    <mergeCell ref="C4:G4"/>
    <mergeCell ref="E51:E52"/>
    <mergeCell ref="G51:G52"/>
    <mergeCell ref="D51:D52"/>
    <mergeCell ref="F51:F52"/>
  </mergeCells>
  <printOptions/>
  <pageMargins left="0.45" right="0.1968503937007874" top="0.3937007874015748" bottom="0.3937007874015748" header="0.5118110236220472" footer="0.5118110236220472"/>
  <pageSetup fitToHeight="1" fitToWidth="1" horizontalDpi="600" verticalDpi="600" orientation="portrait" scale="50" r:id="rId1"/>
  <ignoredErrors>
    <ignoredError sqref="D60 D63" formula="1"/>
    <ignoredError sqref="F63 B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2016-03-15T08:52:30Z</cp:lastPrinted>
  <dcterms:created xsi:type="dcterms:W3CDTF">2011-10-17T12:30:43Z</dcterms:created>
  <dcterms:modified xsi:type="dcterms:W3CDTF">2016-03-29T12:17:56Z</dcterms:modified>
  <cp:category/>
  <cp:version/>
  <cp:contentType/>
  <cp:contentStatus/>
</cp:coreProperties>
</file>